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lient\D$\2. Seko Utbildningar\Kvalificerad Medlemsutbildning\2023 - Höst\Grupparbeten\"/>
    </mc:Choice>
  </mc:AlternateContent>
  <xr:revisionPtr revIDLastSave="0" documentId="13_ncr:1_{8F9FA6A1-2DEC-4268-B25D-EEA84652AC5D}" xr6:coauthVersionLast="47" xr6:coauthVersionMax="47" xr10:uidLastSave="{00000000-0000-0000-0000-000000000000}"/>
  <bookViews>
    <workbookView xWindow="-120" yWindow="-120" windowWidth="29040" windowHeight="15840" xr2:uid="{EE40F263-8380-4155-AF62-812DEACB55EB}"/>
  </bookViews>
  <sheets>
    <sheet name="Löneförhandling" sheetId="11" r:id="rId1"/>
    <sheet name="Löneförhandling facit" sheetId="10" r:id="rId2"/>
    <sheet name="Gammal" sheetId="3" r:id="rId3"/>
  </sheets>
  <definedNames>
    <definedName name="_xlnm.Print_Area" localSheetId="0">Löneförhandling!$A$1:$N$75</definedName>
    <definedName name="_xlnm.Print_Area" localSheetId="1">'Löneförhandling facit'!$A$1:$L$75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0" l="1"/>
  <c r="F26" i="10"/>
  <c r="G15" i="10"/>
  <c r="G16" i="10"/>
  <c r="G17" i="10"/>
  <c r="G18" i="10"/>
  <c r="G19" i="10"/>
  <c r="G20" i="10"/>
  <c r="G21" i="10"/>
  <c r="G22" i="10"/>
  <c r="G23" i="10"/>
  <c r="G24" i="10"/>
  <c r="G25" i="10"/>
  <c r="G14" i="10"/>
  <c r="E15" i="10"/>
  <c r="E16" i="10"/>
  <c r="E17" i="10"/>
  <c r="E18" i="10"/>
  <c r="E19" i="10"/>
  <c r="E20" i="10"/>
  <c r="E21" i="10"/>
  <c r="E22" i="10"/>
  <c r="E23" i="10"/>
  <c r="E24" i="10"/>
  <c r="E25" i="10"/>
  <c r="E14" i="10"/>
  <c r="E26" i="10" l="1"/>
  <c r="G26" i="10"/>
  <c r="G22" i="3"/>
  <c r="F10" i="3"/>
  <c r="F11" i="3"/>
  <c r="F12" i="3"/>
  <c r="F13" i="3"/>
  <c r="F14" i="3"/>
  <c r="F15" i="3"/>
  <c r="F16" i="3"/>
  <c r="F17" i="3"/>
  <c r="F18" i="3"/>
  <c r="F19" i="3"/>
  <c r="F20" i="3"/>
  <c r="F9" i="3"/>
  <c r="E10" i="3"/>
  <c r="E11" i="3"/>
  <c r="E12" i="3"/>
  <c r="E13" i="3"/>
  <c r="E22" i="3" s="1"/>
  <c r="E14" i="3"/>
  <c r="E15" i="3"/>
  <c r="E16" i="3"/>
  <c r="E17" i="3"/>
  <c r="E18" i="3"/>
  <c r="E19" i="3"/>
  <c r="E20" i="3"/>
  <c r="E9" i="3"/>
  <c r="F22" i="3"/>
</calcChain>
</file>

<file path=xl/sharedStrings.xml><?xml version="1.0" encoding="utf-8"?>
<sst xmlns="http://schemas.openxmlformats.org/spreadsheetml/2006/main" count="232" uniqueCount="119">
  <si>
    <t>Bo Johansson</t>
  </si>
  <si>
    <t>Jobbat länge i företaget, kan många slingor, funderar på att gå i pension</t>
  </si>
  <si>
    <t>Melker Ohlin</t>
  </si>
  <si>
    <t>Nora Al-Shanti</t>
  </si>
  <si>
    <t>Yvonne Bexell</t>
  </si>
  <si>
    <t xml:space="preserve">Jörgen Persson </t>
  </si>
  <si>
    <t xml:space="preserve">Malin Ljung </t>
  </si>
  <si>
    <t>Dragan Vukovic</t>
  </si>
  <si>
    <t>Mikael Andersson</t>
  </si>
  <si>
    <t>Tidigare GL, Har fått behålla del av sitt tidigare lönetillägg. Kan i stort sett allt på kontoret</t>
  </si>
  <si>
    <t>11 år i företaget, kan många körningar, går sällan brevbäring, inte speciellt flexibel</t>
  </si>
  <si>
    <t>Walid Shams</t>
  </si>
  <si>
    <t>Marika Lindgren</t>
  </si>
  <si>
    <t>Jenny Granqvist</t>
  </si>
  <si>
    <t>Valentina Berisha</t>
  </si>
  <si>
    <t>24 år i företaget. Springer ofta sig igenom turen. Sitter sällan hela rasten.</t>
  </si>
  <si>
    <t xml:space="preserve">Nyanställd. Kanske kan tänka sig att plugga till hösten. </t>
  </si>
  <si>
    <t>Grupparbete lön</t>
  </si>
  <si>
    <t>Ålder</t>
  </si>
  <si>
    <t>Namn</t>
  </si>
  <si>
    <t>Befattning</t>
  </si>
  <si>
    <t>Lön</t>
  </si>
  <si>
    <t>Höjning</t>
  </si>
  <si>
    <t>Information</t>
  </si>
  <si>
    <t>Brevbärare</t>
  </si>
  <si>
    <t>Potten =</t>
  </si>
  <si>
    <t>Högt, snart pensionär.</t>
  </si>
  <si>
    <t>Premierar goda insatser</t>
  </si>
  <si>
    <t>Lågpresterande</t>
  </si>
  <si>
    <t>Hög lön, inte längre ansvar</t>
  </si>
  <si>
    <t>Dragan är framtiden, viktig för laget</t>
  </si>
  <si>
    <t>Mellanmjölk</t>
  </si>
  <si>
    <t xml:space="preserve">Om han snabbade på lite kanske </t>
  </si>
  <si>
    <t>Kan sina två slingor, vill inte ta till sig nya uppgifter. Nöjd som det är.</t>
  </si>
  <si>
    <t>2 år i företaget, missnöjd med lönen, vill lära sig mer men inte fått chansen tycker han.</t>
  </si>
  <si>
    <t>Vi kräver lite mer för fullgott arbete</t>
  </si>
  <si>
    <t>Högpresterande</t>
  </si>
  <si>
    <t>Vi får se framöver</t>
  </si>
  <si>
    <t>Facit</t>
  </si>
  <si>
    <t>4. Kom överens i gruppen om vilken löneförhöjning var och en ska få. Det vill säga, ni ska fördela potten mellan dessa 12 personer.</t>
  </si>
  <si>
    <t>Om alla gen 3,0%</t>
  </si>
  <si>
    <t>1. Ni ska räkna ut vad var och en genererar. De som tjänar över 27500 kr genererar 3,0 % till potten. De som tjänar under 27500 kr genererar ett krontal på 825 kr.</t>
  </si>
  <si>
    <t>2. Hur stor skulle potten bli om ALLA genererade 3,0%?</t>
  </si>
  <si>
    <t>3. Ny lägsta lön är 24550 kr</t>
  </si>
  <si>
    <t>6 år i företaget, alltid gjort ett bra jobb, föräldraledig sen 2 år tillbaka</t>
  </si>
  <si>
    <t>Håller gärna sig för sig själv, stannar sällan längre, kan FC, noggrann men långsam.</t>
  </si>
  <si>
    <t>20 år i företaget, har under året fått en erinran för olovlig frånvaro</t>
  </si>
  <si>
    <t>Nyanställd, duktig och tar för sig, gnäller inte</t>
  </si>
  <si>
    <t xml:space="preserve">Lite av chefens favorit, många extrasysslor, Förväntar sig högt lönepåslag </t>
  </si>
  <si>
    <t>Föräldralediga 400kr som standard</t>
  </si>
  <si>
    <t>Bråkig, opålitlig, erinran, över min döda kropp</t>
  </si>
  <si>
    <t>3,1 % eller 875kr</t>
  </si>
  <si>
    <t>HeltidsLön</t>
  </si>
  <si>
    <t>(Med lön menar vi alltid heltidslön)</t>
  </si>
  <si>
    <t>A: Lönerevision 1</t>
  </si>
  <si>
    <t>B: Lönerevision 2</t>
  </si>
  <si>
    <t>C: Utan krontalet</t>
  </si>
  <si>
    <t>Det finns inget rätt eller fel, men ni ska kunna motivera samtliga löneförhöjningar. Utgå från att ni är fackliga förtroendevalda så axlar kursledarna rollen som arbetsgivare.</t>
  </si>
  <si>
    <t>Fråga: Kan ni räkna ut skillnaden mellan att ha med krontalet eller bara 3,1% rakt av?</t>
  </si>
  <si>
    <t>Efter att förhandlingen är avslutad har vi en öppen diskussion.</t>
  </si>
  <si>
    <t>Lena Johansson</t>
  </si>
  <si>
    <t>Höjning 2022</t>
  </si>
  <si>
    <t>Höjning 2021</t>
  </si>
  <si>
    <t>Jonny Persson</t>
  </si>
  <si>
    <t>Jonny Persson 48 år</t>
  </si>
  <si>
    <t>Marianne Bexell</t>
  </si>
  <si>
    <t>Marianne Bexell 58år</t>
  </si>
  <si>
    <t>Terminalarbetare</t>
  </si>
  <si>
    <t>Kan alla maskiner, och lite till. Jobbar alltid i ett högt tempo, även på vissa pauser. Arbetsgivaren flyttar henne ofta till avdelningar med mest post.</t>
  </si>
  <si>
    <t>Många arbetskamrater upplever att hon stressar dem. Får ofta bra ökningar. Håller i insamlingar till de som fyller år.</t>
  </si>
  <si>
    <t>Inne på sitt andra år i företaget. Har lärt sig de flesta maskiner och göromål. Gör ett bra jobb utan att gnälla. Har 75 % idag och önskar högre anställningsomfattning.</t>
  </si>
  <si>
    <t>Arbetstränar 25% efter ett drygt år med sjukskrivning pga deppression. Kan bara en avdelning. Cheferna har aldrig tryckt på för att han ska lära sig mer och han har aldrig</t>
  </si>
  <si>
    <t>visat intresse att lära sig mer. Snarare tvärtom. Tar god tid på sig och trivs för sig själv. Har jobbat på terminalen i över 20 år.</t>
  </si>
  <si>
    <t>Extremt kunnig på samtliga maskiner och rättar till alla stopp snabbt. Kör alltid på högsta hastighet. Har truckkort. Hamnar ofta i konflikter med andra arbetskamrater som</t>
  </si>
  <si>
    <t>han tycker gör ett sämre jobb. Tål inte kritik. Går ofta hem tidigare när det är läge, tackar alltid nej till att stanna längre.</t>
  </si>
  <si>
    <t>David Ljung 44 år</t>
  </si>
  <si>
    <t>Kan de flesta maskiner, men inte brevresningen. Tidigare både ledare och facklig. Tar mer än gärna på sig de extrasysslor som finns att göra.</t>
  </si>
  <si>
    <t>Anställningsomfattning</t>
  </si>
  <si>
    <t>Omtyckt av alla, ställer upp att stanna längre vid behov. Har pratat lite smått om att söka nytt jobb utanför PostNord eller börja studera.</t>
  </si>
  <si>
    <t xml:space="preserve">David Ljung </t>
  </si>
  <si>
    <t>Krysthina Mesic</t>
  </si>
  <si>
    <t>Kryshtina Mesic 46 år</t>
  </si>
  <si>
    <t>Chefens favorit. Jobbar alltid snabbt när chefer och ledare är på plats, men har annars en tendens att fastna mycket i mobiltelefonen under arbetstid.</t>
  </si>
  <si>
    <t>Kan det mesta på terminalen, ställer ofta upp när det behövs. Samarbetar bra med alla. Vill ha högre procent.</t>
  </si>
  <si>
    <t>Mikael Hansson</t>
  </si>
  <si>
    <t>Jobbar bara i manuell sortering och brevresning. Trivs inte när tempot blir för högt och är känslig för stress. Samarbetar bra med alla.</t>
  </si>
  <si>
    <t>Tar gärna extra kringsysslor som t ex att beställa arbetskläder / skor eller att lappa och laga trasiga försändelser. Ser till att förrådet med handskar och printerpapper är fullt.</t>
  </si>
  <si>
    <t>Mikael Hansson 54 år</t>
  </si>
  <si>
    <t>Ställer alltid upp att jobba längre eller komma in tidigare när det behövs. Hennes svenska blir bättre och bättre, men ibland förstår hon inte allt.</t>
  </si>
  <si>
    <t>Maria Gonzales</t>
  </si>
  <si>
    <t>Maria Gonzales 22 år</t>
  </si>
  <si>
    <t>Ny i företaget sedan snart ett år tillbaka. Missnöjd med lönen och hon vill ha högre procent. Har på kort tid lärt sig i stort sett allt och tar stort ansvar så att allt blir rätt.</t>
  </si>
  <si>
    <t>Jobbar snabbt och effektivt. Har en stark vilja och en kort stubin vilket gjort att hon hamnat i några konflikter under året. Just nu pratar inte Ivan och Maria varandra.</t>
  </si>
  <si>
    <t>Marika Lindgren 49 år</t>
  </si>
  <si>
    <t xml:space="preserve">Ansvarstagande och hög kompetens. Kör maskinerna snabbt och effektivt, ställer alltid upp när det behövs. Tar inofficiellt ansvaret på maskinparken </t>
  </si>
  <si>
    <t>Irina Islamovic</t>
  </si>
  <si>
    <t>Irina Islamovic 25 år</t>
  </si>
  <si>
    <t>Stefan Malmqvist</t>
  </si>
  <si>
    <t>Stefan Malmqvist 64 år</t>
  </si>
  <si>
    <t>Lena Johansson 52 år</t>
  </si>
  <si>
    <t>Leila Vuckic 28 år</t>
  </si>
  <si>
    <t>Leila Vuckic</t>
  </si>
  <si>
    <t xml:space="preserve">Irina kom tillbaka till terminalen efter sina juridikstudier då hon ännu inte fått jobb. Snabb, effektiv och extremt lättlärd på terminalens alla avdelningar. </t>
  </si>
  <si>
    <t xml:space="preserve">Tidigare ledare som gick i pension 1:e september. Sorterade i stort sett enbart manuellt mot slutet, eller hoppade in som ledare vid ordinarie ledares frånvaro. </t>
  </si>
  <si>
    <t xml:space="preserve">Har kompetens kring maskinparken och manuell sortering, men inte mer därutöver. Är osäker och vill gärna fråga andra innan hon laddar maskinprogram eller liknande. </t>
  </si>
  <si>
    <t>Tar god tid på sig. Går alltid hem när hennes pass är slut oavsett om det finns mer att göra. Väldigt trevlig och samarbetar bra med alla.</t>
  </si>
  <si>
    <t>om ingen ledare är på plats. Säger ofta vad hon tycker vilket inte alltid uppskattas av alla. Gått som ledarvikarie men hoppat av. Är ofta öppet kritisk mot både facket och arbetsgivaren.</t>
  </si>
  <si>
    <t>Tog ansvar för den extraanställda julpersonalen i julas och går som vikarierande ledare på 100% just nu. Omtyckt och samarbetar bra med alla. Söker aktivt jobb utanför PostNord.</t>
  </si>
  <si>
    <t>Inte särskilt snabb mycket kunskap om allt möjligt från vågar och eftertaxering till utan postnummer och skadade brev. Pratade gärna länge och väl med sina kollegor.</t>
  </si>
  <si>
    <t>Summa =</t>
  </si>
  <si>
    <t>Viktor Persson 45 år</t>
  </si>
  <si>
    <t xml:space="preserve">Viktor Persson </t>
  </si>
  <si>
    <t>Seko Bud</t>
  </si>
  <si>
    <t>AG Bud</t>
  </si>
  <si>
    <t xml:space="preserve">C: </t>
  </si>
  <si>
    <t>B:         Lönerevision 2, 2024, är annorlunda. Då genererar alla med löner upp till 28 211kr 875kr till potten, medan de vars lön överstiger 28 211kr, genererar 3,1% av sin lön till potten.</t>
  </si>
  <si>
    <t>A:         Lönerevision 1, 2023. Ni ska räkna ut vad var och en genererar i kronor. Samtliga genererar 4,1% av sin heltidslön till lönepotten.</t>
  </si>
  <si>
    <t>D: Föreslå ny lön</t>
  </si>
  <si>
    <t>D: Kom överens i gruppen om vilken löneförhöjning var och en ska få. Vi utgår från årets lönerevision på 4,1% till pott.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</si>
</sst>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r&quot;;[Red]\-#,##0\ &quot;kr&quot;"/>
    <numFmt numFmtId="164" formatCode="0.0%"/>
    <numFmt numFmtId="165" formatCode="#,##0\ _k_r"/>
    <numFmt numFmtId="166" formatCode="#,##0\ &quot;kr&quot;"/>
  </numFmts>
  <fonts count="3" x14ac:knownFonts="1">
    <font>
      <sz val="11"/>
      <color theme="1"/>
      <name val="Calibri"/>
      <family val="2"/>
      <scheme val="minor"/>
    </font>
    <font>
      <b/>
      <sz val="11"/>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xf numFmtId="0" fontId="0" fillId="2" borderId="3" xfId="0" applyFill="1" applyBorder="1"/>
    <xf numFmtId="0" fontId="0" fillId="0" borderId="4" xfId="0" applyBorder="1"/>
    <xf numFmtId="0" fontId="0" fillId="2" borderId="4" xfId="0" applyFill="1" applyBorder="1"/>
    <xf numFmtId="0" fontId="0" fillId="0" borderId="5" xfId="0" applyBorder="1"/>
    <xf numFmtId="1" fontId="0" fillId="0" borderId="3" xfId="0" applyNumberFormat="1" applyBorder="1"/>
    <xf numFmtId="1" fontId="0" fillId="0" borderId="5" xfId="0" applyNumberFormat="1" applyBorder="1"/>
    <xf numFmtId="0" fontId="0" fillId="0" borderId="3" xfId="0" applyBorder="1" applyAlignment="1">
      <alignment horizontal="center"/>
    </xf>
    <xf numFmtId="0" fontId="0" fillId="0" borderId="4" xfId="0" applyBorder="1" applyAlignment="1">
      <alignment horizontal="center"/>
    </xf>
    <xf numFmtId="0" fontId="1" fillId="0" borderId="6" xfId="0" applyFont="1" applyBorder="1" applyAlignment="1">
      <alignment horizontal="center" vertical="center"/>
    </xf>
    <xf numFmtId="1" fontId="0" fillId="0" borderId="0" xfId="0" applyNumberFormat="1"/>
    <xf numFmtId="0" fontId="0" fillId="0" borderId="0" xfId="0" applyAlignment="1">
      <alignment horizontal="center"/>
    </xf>
    <xf numFmtId="0" fontId="0" fillId="0" borderId="7" xfId="0" applyBorder="1"/>
    <xf numFmtId="0" fontId="2" fillId="0" borderId="3" xfId="0" applyFont="1" applyBorder="1"/>
    <xf numFmtId="0" fontId="2" fillId="0" borderId="4" xfId="0" applyFont="1" applyBorder="1"/>
    <xf numFmtId="164" fontId="1" fillId="0" borderId="2" xfId="0" applyNumberFormat="1" applyFont="1" applyBorder="1" applyAlignment="1">
      <alignment horizontal="center" vertical="center"/>
    </xf>
    <xf numFmtId="6" fontId="0" fillId="0" borderId="0" xfId="0" applyNumberFormat="1" applyAlignment="1">
      <alignment horizontal="center"/>
    </xf>
    <xf numFmtId="0" fontId="1" fillId="0" borderId="0" xfId="0" applyFont="1" applyAlignment="1">
      <alignment horizontal="center"/>
    </xf>
    <xf numFmtId="166" fontId="0" fillId="0" borderId="0" xfId="0" applyNumberFormat="1" applyAlignment="1">
      <alignment horizontal="center"/>
    </xf>
    <xf numFmtId="166" fontId="0" fillId="0" borderId="0" xfId="0" applyNumberFormat="1"/>
    <xf numFmtId="0" fontId="0" fillId="3" borderId="3" xfId="0" applyFill="1" applyBorder="1" applyAlignment="1">
      <alignment horizontal="center"/>
    </xf>
    <xf numFmtId="9" fontId="0" fillId="0" borderId="0" xfId="0" applyNumberFormat="1"/>
    <xf numFmtId="9" fontId="0" fillId="0" borderId="0" xfId="0" applyNumberFormat="1" applyAlignment="1">
      <alignment horizontal="center"/>
    </xf>
    <xf numFmtId="0" fontId="0" fillId="0" borderId="0" xfId="0" applyBorder="1"/>
    <xf numFmtId="0" fontId="0" fillId="3" borderId="3" xfId="0" applyFill="1" applyBorder="1"/>
    <xf numFmtId="0" fontId="0" fillId="3" borderId="4" xfId="0" applyFill="1" applyBorder="1" applyAlignment="1">
      <alignment horizontal="center"/>
    </xf>
    <xf numFmtId="0" fontId="0" fillId="3" borderId="4" xfId="0" applyFill="1" applyBorder="1"/>
    <xf numFmtId="165" fontId="0" fillId="3" borderId="3" xfId="0" applyNumberFormat="1" applyFill="1" applyBorder="1" applyAlignment="1">
      <alignment horizontal="center"/>
    </xf>
    <xf numFmtId="165" fontId="0" fillId="0" borderId="3" xfId="0" applyNumberFormat="1" applyBorder="1" applyAlignment="1">
      <alignment horizontal="center"/>
    </xf>
    <xf numFmtId="165" fontId="0" fillId="3" borderId="4" xfId="0" applyNumberFormat="1" applyFill="1" applyBorder="1" applyAlignment="1">
      <alignment horizontal="center"/>
    </xf>
    <xf numFmtId="1" fontId="0" fillId="0" borderId="5" xfId="0" applyNumberFormat="1" applyBorder="1" applyAlignment="1">
      <alignment horizontal="center"/>
    </xf>
    <xf numFmtId="164" fontId="1" fillId="4" borderId="2" xfId="0" applyNumberFormat="1" applyFont="1" applyFill="1" applyBorder="1" applyAlignment="1">
      <alignment horizontal="center" vertical="center"/>
    </xf>
    <xf numFmtId="0" fontId="1" fillId="5" borderId="2" xfId="0" applyFont="1" applyFill="1" applyBorder="1" applyAlignment="1">
      <alignment horizontal="center" vertical="center"/>
    </xf>
    <xf numFmtId="164" fontId="1" fillId="6" borderId="2" xfId="0" applyNumberFormat="1" applyFont="1" applyFill="1" applyBorder="1" applyAlignment="1">
      <alignment horizontal="center" vertical="center"/>
    </xf>
    <xf numFmtId="165" fontId="0" fillId="4" borderId="3" xfId="0" applyNumberFormat="1" applyFont="1" applyFill="1" applyBorder="1" applyAlignment="1">
      <alignment horizontal="center"/>
    </xf>
    <xf numFmtId="165" fontId="0" fillId="5" borderId="3" xfId="0" applyNumberFormat="1" applyFont="1" applyFill="1" applyBorder="1" applyAlignment="1">
      <alignment horizontal="center"/>
    </xf>
    <xf numFmtId="165" fontId="0" fillId="6" borderId="3" xfId="0" applyNumberFormat="1" applyFont="1" applyFill="1" applyBorder="1" applyAlignment="1">
      <alignment horizontal="center"/>
    </xf>
    <xf numFmtId="1" fontId="0" fillId="4" borderId="5" xfId="0" applyNumberFormat="1" applyFont="1" applyFill="1" applyBorder="1" applyAlignment="1">
      <alignment horizontal="center"/>
    </xf>
    <xf numFmtId="1" fontId="0" fillId="5" borderId="5" xfId="0" applyNumberFormat="1" applyFont="1" applyFill="1" applyBorder="1" applyAlignment="1">
      <alignment horizontal="center"/>
    </xf>
    <xf numFmtId="1" fontId="0" fillId="6" borderId="5" xfId="0" applyNumberFormat="1" applyFont="1" applyFill="1" applyBorder="1" applyAlignment="1">
      <alignment horizontal="center"/>
    </xf>
    <xf numFmtId="0" fontId="1" fillId="6" borderId="2" xfId="0" applyFont="1" applyFill="1" applyBorder="1" applyAlignment="1">
      <alignment horizontal="center" vertical="center"/>
    </xf>
    <xf numFmtId="165" fontId="0" fillId="6" borderId="3" xfId="0" applyNumberFormat="1" applyFill="1" applyBorder="1" applyAlignment="1">
      <alignment horizontal="center"/>
    </xf>
    <xf numFmtId="1" fontId="0" fillId="6" borderId="5" xfId="0" applyNumberFormat="1" applyFill="1" applyBorder="1" applyAlignment="1">
      <alignment horizontal="center"/>
    </xf>
    <xf numFmtId="1" fontId="0" fillId="0" borderId="0" xfId="0" applyNumberFormat="1" applyBorder="1" applyAlignment="1">
      <alignment horizontal="center"/>
    </xf>
    <xf numFmtId="1" fontId="0" fillId="0" borderId="0" xfId="0" applyNumberFormat="1" applyFont="1" applyFill="1" applyBorder="1" applyAlignment="1">
      <alignment horizontal="center"/>
    </xf>
    <xf numFmtId="0" fontId="0" fillId="6" borderId="3" xfId="0" applyFill="1" applyBorder="1"/>
    <xf numFmtId="0" fontId="0" fillId="6" borderId="4" xfId="0" applyFill="1" applyBorder="1"/>
    <xf numFmtId="0" fontId="0" fillId="6" borderId="5" xfId="0" applyFill="1" applyBorder="1"/>
    <xf numFmtId="1" fontId="0" fillId="0" borderId="0"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52D6-4357-4F5F-863A-C0410894D261}">
  <dimension ref="A2:I75"/>
  <sheetViews>
    <sheetView tabSelected="1" showWhiteSpace="0" zoomScale="120" zoomScaleNormal="120" workbookViewId="0">
      <selection activeCell="O4" sqref="O4"/>
    </sheetView>
  </sheetViews>
  <sheetFormatPr defaultRowHeight="15" x14ac:dyDescent="0.25"/>
  <cols>
    <col min="1" max="1" width="6.28515625" customWidth="1"/>
    <col min="2" max="2" width="21.42578125" customWidth="1"/>
    <col min="3" max="3" width="16.7109375" customWidth="1"/>
    <col min="4" max="4" width="12.85546875" customWidth="1"/>
    <col min="5" max="5" width="16.5703125" customWidth="1"/>
    <col min="6" max="6" width="21.140625" customWidth="1"/>
    <col min="7" max="8" width="16.7109375" customWidth="1"/>
    <col min="9" max="9" width="17.140625" customWidth="1"/>
  </cols>
  <sheetData>
    <row r="2" spans="1:9" x14ac:dyDescent="0.25">
      <c r="A2" s="1" t="s">
        <v>17</v>
      </c>
      <c r="C2" t="s">
        <v>53</v>
      </c>
    </row>
    <row r="3" spans="1:9" x14ac:dyDescent="0.25">
      <c r="A3" t="s">
        <v>116</v>
      </c>
    </row>
    <row r="5" spans="1:9" x14ac:dyDescent="0.25">
      <c r="A5" t="s">
        <v>115</v>
      </c>
    </row>
    <row r="7" spans="1:9" x14ac:dyDescent="0.25">
      <c r="A7" t="s">
        <v>114</v>
      </c>
      <c r="B7" t="s">
        <v>58</v>
      </c>
    </row>
    <row r="9" spans="1:9" x14ac:dyDescent="0.25">
      <c r="A9" t="s">
        <v>118</v>
      </c>
    </row>
    <row r="10" spans="1:9" x14ac:dyDescent="0.25">
      <c r="A10" t="s">
        <v>57</v>
      </c>
    </row>
    <row r="11" spans="1:9" x14ac:dyDescent="0.25">
      <c r="A11" t="s">
        <v>59</v>
      </c>
    </row>
    <row r="12" spans="1:9" ht="15.75" thickBot="1" x14ac:dyDescent="0.3">
      <c r="E12" s="1" t="s">
        <v>54</v>
      </c>
      <c r="F12" s="1" t="s">
        <v>55</v>
      </c>
      <c r="G12" s="1" t="s">
        <v>56</v>
      </c>
      <c r="H12" s="1" t="s">
        <v>117</v>
      </c>
    </row>
    <row r="13" spans="1:9" ht="15.75" thickBot="1" x14ac:dyDescent="0.3">
      <c r="A13" s="2" t="s">
        <v>18</v>
      </c>
      <c r="B13" s="3" t="s">
        <v>19</v>
      </c>
      <c r="C13" s="3" t="s">
        <v>20</v>
      </c>
      <c r="D13" s="3" t="s">
        <v>52</v>
      </c>
      <c r="E13" s="35">
        <v>4.1000000000000002E-2</v>
      </c>
      <c r="F13" s="36" t="s">
        <v>51</v>
      </c>
      <c r="G13" s="37">
        <v>3.1E-2</v>
      </c>
      <c r="H13" s="19" t="s">
        <v>112</v>
      </c>
      <c r="I13" s="44" t="s">
        <v>113</v>
      </c>
    </row>
    <row r="14" spans="1:9" x14ac:dyDescent="0.25">
      <c r="A14" s="24">
        <v>52</v>
      </c>
      <c r="B14" s="28" t="s">
        <v>60</v>
      </c>
      <c r="C14" s="24" t="s">
        <v>67</v>
      </c>
      <c r="D14" s="31">
        <v>30750</v>
      </c>
      <c r="E14" s="38"/>
      <c r="F14" s="39"/>
      <c r="G14" s="40"/>
      <c r="H14" s="32"/>
      <c r="I14" s="49"/>
    </row>
    <row r="15" spans="1:9" x14ac:dyDescent="0.25">
      <c r="A15" s="29">
        <v>28</v>
      </c>
      <c r="B15" s="30" t="s">
        <v>101</v>
      </c>
      <c r="C15" s="24" t="s">
        <v>67</v>
      </c>
      <c r="D15" s="33">
        <v>24250</v>
      </c>
      <c r="E15" s="38"/>
      <c r="F15" s="39"/>
      <c r="G15" s="40"/>
      <c r="H15" s="32"/>
      <c r="I15" s="50"/>
    </row>
    <row r="16" spans="1:9" x14ac:dyDescent="0.25">
      <c r="A16" s="29">
        <v>48</v>
      </c>
      <c r="B16" s="30" t="s">
        <v>63</v>
      </c>
      <c r="C16" s="24" t="s">
        <v>67</v>
      </c>
      <c r="D16" s="33">
        <v>24600</v>
      </c>
      <c r="E16" s="38"/>
      <c r="F16" s="39"/>
      <c r="G16" s="40"/>
      <c r="H16" s="32"/>
      <c r="I16" s="50"/>
    </row>
    <row r="17" spans="1:9" x14ac:dyDescent="0.25">
      <c r="A17" s="29">
        <v>58</v>
      </c>
      <c r="B17" s="30" t="s">
        <v>65</v>
      </c>
      <c r="C17" s="24" t="s">
        <v>67</v>
      </c>
      <c r="D17" s="33">
        <v>27500</v>
      </c>
      <c r="E17" s="38"/>
      <c r="F17" s="39"/>
      <c r="G17" s="40"/>
      <c r="H17" s="32"/>
      <c r="I17" s="50"/>
    </row>
    <row r="18" spans="1:9" x14ac:dyDescent="0.25">
      <c r="A18" s="29">
        <v>45</v>
      </c>
      <c r="B18" s="30" t="s">
        <v>111</v>
      </c>
      <c r="C18" s="24" t="s">
        <v>67</v>
      </c>
      <c r="D18" s="33">
        <v>26900</v>
      </c>
      <c r="E18" s="38"/>
      <c r="F18" s="39"/>
      <c r="G18" s="40"/>
      <c r="H18" s="32"/>
      <c r="I18" s="50"/>
    </row>
    <row r="19" spans="1:9" x14ac:dyDescent="0.25">
      <c r="A19" s="29">
        <v>44</v>
      </c>
      <c r="B19" s="30" t="s">
        <v>79</v>
      </c>
      <c r="C19" s="24" t="s">
        <v>67</v>
      </c>
      <c r="D19" s="33">
        <v>29750</v>
      </c>
      <c r="E19" s="38"/>
      <c r="F19" s="39"/>
      <c r="G19" s="40"/>
      <c r="H19" s="32"/>
      <c r="I19" s="50"/>
    </row>
    <row r="20" spans="1:9" x14ac:dyDescent="0.25">
      <c r="A20" s="29">
        <v>46</v>
      </c>
      <c r="B20" s="30" t="s">
        <v>80</v>
      </c>
      <c r="C20" s="24" t="s">
        <v>67</v>
      </c>
      <c r="D20" s="33">
        <v>27250</v>
      </c>
      <c r="E20" s="38"/>
      <c r="F20" s="39"/>
      <c r="G20" s="40"/>
      <c r="H20" s="32"/>
      <c r="I20" s="50"/>
    </row>
    <row r="21" spans="1:9" x14ac:dyDescent="0.25">
      <c r="A21" s="29">
        <v>54</v>
      </c>
      <c r="B21" s="30" t="s">
        <v>84</v>
      </c>
      <c r="C21" s="24" t="s">
        <v>67</v>
      </c>
      <c r="D21" s="33">
        <v>26000</v>
      </c>
      <c r="E21" s="38"/>
      <c r="F21" s="39"/>
      <c r="G21" s="40"/>
      <c r="H21" s="32"/>
      <c r="I21" s="50"/>
    </row>
    <row r="22" spans="1:9" x14ac:dyDescent="0.25">
      <c r="A22" s="29">
        <v>22</v>
      </c>
      <c r="B22" s="30" t="s">
        <v>89</v>
      </c>
      <c r="C22" s="24" t="s">
        <v>67</v>
      </c>
      <c r="D22" s="33">
        <v>23975</v>
      </c>
      <c r="E22" s="38"/>
      <c r="F22" s="39"/>
      <c r="G22" s="40"/>
      <c r="H22" s="32"/>
      <c r="I22" s="50"/>
    </row>
    <row r="23" spans="1:9" x14ac:dyDescent="0.25">
      <c r="A23" s="29">
        <v>49</v>
      </c>
      <c r="B23" s="30" t="s">
        <v>12</v>
      </c>
      <c r="C23" s="24" t="s">
        <v>67</v>
      </c>
      <c r="D23" s="33">
        <v>27750</v>
      </c>
      <c r="E23" s="38"/>
      <c r="F23" s="39"/>
      <c r="G23" s="40"/>
      <c r="H23" s="32"/>
      <c r="I23" s="50"/>
    </row>
    <row r="24" spans="1:9" x14ac:dyDescent="0.25">
      <c r="A24" s="29">
        <v>25</v>
      </c>
      <c r="B24" s="30" t="s">
        <v>95</v>
      </c>
      <c r="C24" s="24" t="s">
        <v>67</v>
      </c>
      <c r="D24" s="33">
        <v>24500</v>
      </c>
      <c r="E24" s="38"/>
      <c r="F24" s="39"/>
      <c r="G24" s="40"/>
      <c r="H24" s="32"/>
      <c r="I24" s="50"/>
    </row>
    <row r="25" spans="1:9" ht="15.75" thickBot="1" x14ac:dyDescent="0.3">
      <c r="A25" s="29">
        <v>64</v>
      </c>
      <c r="B25" s="30" t="s">
        <v>97</v>
      </c>
      <c r="C25" s="29" t="s">
        <v>67</v>
      </c>
      <c r="D25" s="33">
        <v>31200</v>
      </c>
      <c r="E25" s="38"/>
      <c r="F25" s="39"/>
      <c r="G25" s="40"/>
      <c r="H25" s="32"/>
      <c r="I25" s="50"/>
    </row>
    <row r="26" spans="1:9" ht="15.75" thickBot="1" x14ac:dyDescent="0.3">
      <c r="A26" s="15"/>
      <c r="C26" s="27"/>
      <c r="D26" s="8" t="s">
        <v>109</v>
      </c>
      <c r="E26" s="41"/>
      <c r="F26" s="42"/>
      <c r="G26" s="43"/>
      <c r="H26" s="34"/>
      <c r="I26" s="51"/>
    </row>
    <row r="27" spans="1:9" x14ac:dyDescent="0.25">
      <c r="A27" s="15"/>
      <c r="C27" s="27"/>
      <c r="D27" s="27"/>
      <c r="E27" s="48"/>
      <c r="F27" s="48"/>
      <c r="G27" s="48"/>
      <c r="H27" s="47"/>
      <c r="I27" s="27"/>
    </row>
    <row r="28" spans="1:9" x14ac:dyDescent="0.25">
      <c r="A28" s="15"/>
      <c r="C28" s="21" t="s">
        <v>21</v>
      </c>
      <c r="D28" s="21" t="s">
        <v>61</v>
      </c>
      <c r="E28" s="21" t="s">
        <v>62</v>
      </c>
      <c r="F28" s="21" t="s">
        <v>77</v>
      </c>
      <c r="G28" s="14"/>
      <c r="H28" s="14"/>
    </row>
    <row r="29" spans="1:9" x14ac:dyDescent="0.25">
      <c r="A29" s="15"/>
      <c r="B29" s="1" t="s">
        <v>99</v>
      </c>
      <c r="C29" s="20">
        <v>30750</v>
      </c>
      <c r="D29" s="20">
        <v>675</v>
      </c>
      <c r="E29" s="20">
        <v>850</v>
      </c>
      <c r="F29" s="26">
        <v>1</v>
      </c>
      <c r="G29" s="14"/>
      <c r="H29" s="14"/>
    </row>
    <row r="30" spans="1:9" x14ac:dyDescent="0.25">
      <c r="B30" t="s">
        <v>68</v>
      </c>
      <c r="G30" s="14"/>
      <c r="H30" s="14"/>
    </row>
    <row r="31" spans="1:9" x14ac:dyDescent="0.25">
      <c r="B31" t="s">
        <v>69</v>
      </c>
      <c r="G31" s="14"/>
      <c r="H31" s="14"/>
    </row>
    <row r="32" spans="1:9" ht="7.5" customHeight="1" x14ac:dyDescent="0.25">
      <c r="G32" s="14"/>
      <c r="H32" s="14"/>
    </row>
    <row r="33" spans="2:6" x14ac:dyDescent="0.25">
      <c r="B33" s="1" t="s">
        <v>100</v>
      </c>
      <c r="C33" s="22">
        <v>24250</v>
      </c>
      <c r="D33" s="22">
        <v>750</v>
      </c>
      <c r="E33" s="22">
        <v>0</v>
      </c>
      <c r="F33" s="26">
        <v>0.75</v>
      </c>
    </row>
    <row r="34" spans="2:6" x14ac:dyDescent="0.25">
      <c r="B34" t="s">
        <v>70</v>
      </c>
    </row>
    <row r="35" spans="2:6" x14ac:dyDescent="0.25">
      <c r="B35" t="s">
        <v>88</v>
      </c>
    </row>
    <row r="36" spans="2:6" ht="7.5" customHeight="1" x14ac:dyDescent="0.25"/>
    <row r="37" spans="2:6" x14ac:dyDescent="0.25">
      <c r="B37" s="1" t="s">
        <v>64</v>
      </c>
      <c r="C37" s="22">
        <v>24600</v>
      </c>
      <c r="D37" s="22">
        <v>500</v>
      </c>
      <c r="E37" s="22">
        <v>400</v>
      </c>
      <c r="F37" s="26">
        <v>0.75</v>
      </c>
    </row>
    <row r="38" spans="2:6" x14ac:dyDescent="0.25">
      <c r="B38" t="s">
        <v>71</v>
      </c>
    </row>
    <row r="39" spans="2:6" x14ac:dyDescent="0.25">
      <c r="B39" t="s">
        <v>72</v>
      </c>
    </row>
    <row r="40" spans="2:6" ht="7.5" customHeight="1" x14ac:dyDescent="0.25"/>
    <row r="41" spans="2:6" x14ac:dyDescent="0.25">
      <c r="B41" s="1" t="s">
        <v>66</v>
      </c>
      <c r="C41" s="20">
        <v>27500</v>
      </c>
      <c r="D41" s="20">
        <v>500</v>
      </c>
      <c r="E41" s="20">
        <v>750</v>
      </c>
      <c r="F41" s="26">
        <v>1</v>
      </c>
    </row>
    <row r="42" spans="2:6" x14ac:dyDescent="0.25">
      <c r="B42" t="s">
        <v>104</v>
      </c>
    </row>
    <row r="43" spans="2:6" x14ac:dyDescent="0.25">
      <c r="B43" t="s">
        <v>105</v>
      </c>
    </row>
    <row r="44" spans="2:6" ht="7.5" customHeight="1" x14ac:dyDescent="0.25"/>
    <row r="45" spans="2:6" x14ac:dyDescent="0.25">
      <c r="B45" s="1" t="s">
        <v>110</v>
      </c>
      <c r="C45" s="22">
        <v>26900</v>
      </c>
      <c r="D45" s="22">
        <v>600</v>
      </c>
      <c r="E45" s="22">
        <v>800</v>
      </c>
      <c r="F45" s="26">
        <v>0.85</v>
      </c>
    </row>
    <row r="46" spans="2:6" x14ac:dyDescent="0.25">
      <c r="B46" t="s">
        <v>73</v>
      </c>
      <c r="C46" s="23"/>
      <c r="D46" s="23"/>
      <c r="E46" s="23"/>
    </row>
    <row r="47" spans="2:6" x14ac:dyDescent="0.25">
      <c r="B47" t="s">
        <v>74</v>
      </c>
    </row>
    <row r="48" spans="2:6" ht="7.5" customHeight="1" x14ac:dyDescent="0.25"/>
    <row r="49" spans="2:6" x14ac:dyDescent="0.25">
      <c r="B49" s="1" t="s">
        <v>75</v>
      </c>
      <c r="C49" s="22">
        <v>29750</v>
      </c>
      <c r="D49" s="22">
        <v>650</v>
      </c>
      <c r="E49" s="22">
        <v>800</v>
      </c>
      <c r="F49" s="26">
        <v>1</v>
      </c>
    </row>
    <row r="50" spans="2:6" x14ac:dyDescent="0.25">
      <c r="B50" t="s">
        <v>76</v>
      </c>
    </row>
    <row r="51" spans="2:6" x14ac:dyDescent="0.25">
      <c r="B51" t="s">
        <v>78</v>
      </c>
    </row>
    <row r="52" spans="2:6" ht="7.5" customHeight="1" x14ac:dyDescent="0.25"/>
    <row r="53" spans="2:6" x14ac:dyDescent="0.25">
      <c r="B53" s="1" t="s">
        <v>81</v>
      </c>
      <c r="C53" s="22">
        <v>27250</v>
      </c>
      <c r="D53" s="22">
        <v>725</v>
      </c>
      <c r="E53" s="22">
        <v>900</v>
      </c>
      <c r="F53" s="26">
        <v>0.85</v>
      </c>
    </row>
    <row r="54" spans="2:6" x14ac:dyDescent="0.25">
      <c r="B54" t="s">
        <v>82</v>
      </c>
    </row>
    <row r="55" spans="2:6" x14ac:dyDescent="0.25">
      <c r="B55" t="s">
        <v>83</v>
      </c>
    </row>
    <row r="56" spans="2:6" ht="7.5" customHeight="1" x14ac:dyDescent="0.25"/>
    <row r="57" spans="2:6" x14ac:dyDescent="0.25">
      <c r="B57" s="1" t="s">
        <v>87</v>
      </c>
      <c r="C57" s="22">
        <v>26000</v>
      </c>
      <c r="D57" s="22">
        <v>450</v>
      </c>
      <c r="E57" s="22">
        <v>550</v>
      </c>
      <c r="F57" s="26">
        <v>0.8</v>
      </c>
    </row>
    <row r="58" spans="2:6" x14ac:dyDescent="0.25">
      <c r="B58" t="s">
        <v>85</v>
      </c>
    </row>
    <row r="59" spans="2:6" x14ac:dyDescent="0.25">
      <c r="B59" t="s">
        <v>86</v>
      </c>
    </row>
    <row r="60" spans="2:6" ht="7.5" customHeight="1" x14ac:dyDescent="0.25"/>
    <row r="61" spans="2:6" x14ac:dyDescent="0.25">
      <c r="B61" s="1" t="s">
        <v>90</v>
      </c>
      <c r="C61" s="22">
        <v>23975</v>
      </c>
      <c r="D61" s="22">
        <v>0</v>
      </c>
      <c r="E61" s="22">
        <v>0</v>
      </c>
      <c r="F61" s="26">
        <v>0.75</v>
      </c>
    </row>
    <row r="62" spans="2:6" x14ac:dyDescent="0.25">
      <c r="B62" t="s">
        <v>91</v>
      </c>
    </row>
    <row r="63" spans="2:6" x14ac:dyDescent="0.25">
      <c r="B63" t="s">
        <v>92</v>
      </c>
    </row>
    <row r="64" spans="2:6" ht="7.5" customHeight="1" x14ac:dyDescent="0.25"/>
    <row r="65" spans="2:6" x14ac:dyDescent="0.25">
      <c r="B65" s="1" t="s">
        <v>93</v>
      </c>
      <c r="C65" s="22">
        <v>27750</v>
      </c>
      <c r="D65" s="22">
        <v>700</v>
      </c>
      <c r="E65" s="22">
        <v>850</v>
      </c>
      <c r="F65" s="26">
        <v>1</v>
      </c>
    </row>
    <row r="66" spans="2:6" x14ac:dyDescent="0.25">
      <c r="B66" t="s">
        <v>94</v>
      </c>
    </row>
    <row r="67" spans="2:6" x14ac:dyDescent="0.25">
      <c r="B67" t="s">
        <v>106</v>
      </c>
    </row>
    <row r="68" spans="2:6" ht="7.5" customHeight="1" x14ac:dyDescent="0.25"/>
    <row r="69" spans="2:6" x14ac:dyDescent="0.25">
      <c r="B69" s="1" t="s">
        <v>96</v>
      </c>
      <c r="C69" s="22">
        <v>24500</v>
      </c>
      <c r="D69" s="22">
        <v>1000</v>
      </c>
      <c r="E69" s="22">
        <v>0</v>
      </c>
      <c r="F69" s="26">
        <v>0.85</v>
      </c>
    </row>
    <row r="70" spans="2:6" x14ac:dyDescent="0.25">
      <c r="B70" t="s">
        <v>102</v>
      </c>
    </row>
    <row r="71" spans="2:6" x14ac:dyDescent="0.25">
      <c r="B71" t="s">
        <v>107</v>
      </c>
    </row>
    <row r="72" spans="2:6" ht="7.5" customHeight="1" x14ac:dyDescent="0.25"/>
    <row r="73" spans="2:6" x14ac:dyDescent="0.25">
      <c r="B73" s="1" t="s">
        <v>98</v>
      </c>
      <c r="C73" s="22">
        <v>31200</v>
      </c>
      <c r="D73" s="22">
        <v>400</v>
      </c>
      <c r="E73" s="22">
        <v>500</v>
      </c>
      <c r="F73" s="25">
        <v>1</v>
      </c>
    </row>
    <row r="74" spans="2:6" x14ac:dyDescent="0.25">
      <c r="B74" t="s">
        <v>103</v>
      </c>
    </row>
    <row r="75" spans="2:6" x14ac:dyDescent="0.25">
      <c r="B75" t="s">
        <v>108</v>
      </c>
    </row>
  </sheetData>
  <pageMargins left="0.23622047244094491" right="0.23622047244094491" top="0.74803149606299213" bottom="0.74803149606299213" header="0.31496062992125984" footer="0.31496062992125984"/>
  <pageSetup paperSize="9" scale="78" orientation="landscape" r:id="rId1"/>
  <rowBreaks count="1" manualBreakCount="1">
    <brk id="2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4DEE-C43A-4154-921B-FBC85E84E513}">
  <dimension ref="A2:I75"/>
  <sheetViews>
    <sheetView zoomScale="120" zoomScaleNormal="120" workbookViewId="0">
      <selection activeCell="L19" sqref="L19"/>
    </sheetView>
  </sheetViews>
  <sheetFormatPr defaultRowHeight="15" x14ac:dyDescent="0.25"/>
  <cols>
    <col min="1" max="1" width="6.28515625" customWidth="1"/>
    <col min="2" max="2" width="21.42578125" customWidth="1"/>
    <col min="3" max="3" width="16.7109375" customWidth="1"/>
    <col min="4" max="4" width="12.85546875" customWidth="1"/>
    <col min="5" max="5" width="16.5703125" customWidth="1"/>
    <col min="6" max="6" width="21.140625" customWidth="1"/>
    <col min="7" max="8" width="16.7109375" customWidth="1"/>
    <col min="9" max="9" width="17.140625" customWidth="1"/>
  </cols>
  <sheetData>
    <row r="2" spans="1:9" x14ac:dyDescent="0.25">
      <c r="A2" s="1" t="s">
        <v>17</v>
      </c>
      <c r="C2" t="s">
        <v>53</v>
      </c>
    </row>
    <row r="3" spans="1:9" x14ac:dyDescent="0.25">
      <c r="A3" t="s">
        <v>116</v>
      </c>
    </row>
    <row r="5" spans="1:9" x14ac:dyDescent="0.25">
      <c r="A5" t="s">
        <v>115</v>
      </c>
    </row>
    <row r="7" spans="1:9" x14ac:dyDescent="0.25">
      <c r="A7" t="s">
        <v>114</v>
      </c>
      <c r="B7" t="s">
        <v>58</v>
      </c>
    </row>
    <row r="9" spans="1:9" x14ac:dyDescent="0.25">
      <c r="A9" t="s">
        <v>118</v>
      </c>
    </row>
    <row r="10" spans="1:9" x14ac:dyDescent="0.25">
      <c r="A10" t="s">
        <v>57</v>
      </c>
    </row>
    <row r="11" spans="1:9" x14ac:dyDescent="0.25">
      <c r="A11" t="s">
        <v>59</v>
      </c>
    </row>
    <row r="12" spans="1:9" ht="15.75" thickBot="1" x14ac:dyDescent="0.3">
      <c r="E12" s="1" t="s">
        <v>54</v>
      </c>
      <c r="F12" s="1" t="s">
        <v>55</v>
      </c>
      <c r="G12" s="1" t="s">
        <v>56</v>
      </c>
      <c r="H12" s="1" t="s">
        <v>117</v>
      </c>
    </row>
    <row r="13" spans="1:9" ht="15.75" thickBot="1" x14ac:dyDescent="0.3">
      <c r="A13" s="2" t="s">
        <v>18</v>
      </c>
      <c r="B13" s="3" t="s">
        <v>19</v>
      </c>
      <c r="C13" s="3" t="s">
        <v>20</v>
      </c>
      <c r="D13" s="3" t="s">
        <v>52</v>
      </c>
      <c r="E13" s="35">
        <v>4.1000000000000002E-2</v>
      </c>
      <c r="F13" s="36" t="s">
        <v>51</v>
      </c>
      <c r="G13" s="37">
        <v>3.1E-2</v>
      </c>
      <c r="H13" s="19" t="s">
        <v>112</v>
      </c>
      <c r="I13" s="44" t="s">
        <v>113</v>
      </c>
    </row>
    <row r="14" spans="1:9" x14ac:dyDescent="0.25">
      <c r="A14" s="24">
        <v>52</v>
      </c>
      <c r="B14" s="28" t="s">
        <v>60</v>
      </c>
      <c r="C14" s="24" t="s">
        <v>67</v>
      </c>
      <c r="D14" s="31">
        <v>30750</v>
      </c>
      <c r="E14" s="38">
        <f>D14*0.041</f>
        <v>1260.75</v>
      </c>
      <c r="F14" s="39">
        <v>953</v>
      </c>
      <c r="G14" s="40">
        <f>D14*0.031</f>
        <v>953.25</v>
      </c>
      <c r="H14" s="32"/>
      <c r="I14" s="45">
        <v>1500</v>
      </c>
    </row>
    <row r="15" spans="1:9" x14ac:dyDescent="0.25">
      <c r="A15" s="29">
        <v>28</v>
      </c>
      <c r="B15" s="30" t="s">
        <v>101</v>
      </c>
      <c r="C15" s="24" t="s">
        <v>67</v>
      </c>
      <c r="D15" s="33">
        <v>24250</v>
      </c>
      <c r="E15" s="38">
        <f t="shared" ref="E15:E25" si="0">D15*0.041</f>
        <v>994.25</v>
      </c>
      <c r="F15" s="39">
        <v>875</v>
      </c>
      <c r="G15" s="40">
        <f t="shared" ref="G15:G25" si="1">D15*0.031</f>
        <v>751.75</v>
      </c>
      <c r="H15" s="32"/>
      <c r="I15" s="45">
        <v>1600</v>
      </c>
    </row>
    <row r="16" spans="1:9" x14ac:dyDescent="0.25">
      <c r="A16" s="29">
        <v>48</v>
      </c>
      <c r="B16" s="30" t="s">
        <v>63</v>
      </c>
      <c r="C16" s="24" t="s">
        <v>67</v>
      </c>
      <c r="D16" s="33">
        <v>24600</v>
      </c>
      <c r="E16" s="38">
        <f t="shared" si="0"/>
        <v>1008.6</v>
      </c>
      <c r="F16" s="39">
        <v>875</v>
      </c>
      <c r="G16" s="40">
        <f t="shared" si="1"/>
        <v>762.6</v>
      </c>
      <c r="H16" s="32"/>
      <c r="I16" s="45">
        <v>600</v>
      </c>
    </row>
    <row r="17" spans="1:9" x14ac:dyDescent="0.25">
      <c r="A17" s="29">
        <v>58</v>
      </c>
      <c r="B17" s="30" t="s">
        <v>65</v>
      </c>
      <c r="C17" s="24" t="s">
        <v>67</v>
      </c>
      <c r="D17" s="33">
        <v>27500</v>
      </c>
      <c r="E17" s="38">
        <f t="shared" si="0"/>
        <v>1127.5</v>
      </c>
      <c r="F17" s="39">
        <v>875</v>
      </c>
      <c r="G17" s="40">
        <f t="shared" si="1"/>
        <v>852.5</v>
      </c>
      <c r="H17" s="32"/>
      <c r="I17" s="45">
        <v>700</v>
      </c>
    </row>
    <row r="18" spans="1:9" x14ac:dyDescent="0.25">
      <c r="A18" s="29">
        <v>45</v>
      </c>
      <c r="B18" s="30" t="s">
        <v>111</v>
      </c>
      <c r="C18" s="24" t="s">
        <v>67</v>
      </c>
      <c r="D18" s="33">
        <v>26900</v>
      </c>
      <c r="E18" s="38">
        <f t="shared" si="0"/>
        <v>1102.9000000000001</v>
      </c>
      <c r="F18" s="39">
        <v>875</v>
      </c>
      <c r="G18" s="40">
        <f t="shared" si="1"/>
        <v>833.9</v>
      </c>
      <c r="H18" s="32"/>
      <c r="I18" s="45">
        <v>1250</v>
      </c>
    </row>
    <row r="19" spans="1:9" x14ac:dyDescent="0.25">
      <c r="A19" s="29">
        <v>44</v>
      </c>
      <c r="B19" s="30" t="s">
        <v>79</v>
      </c>
      <c r="C19" s="24" t="s">
        <v>67</v>
      </c>
      <c r="D19" s="33">
        <v>29750</v>
      </c>
      <c r="E19" s="38">
        <f t="shared" si="0"/>
        <v>1219.75</v>
      </c>
      <c r="F19" s="39">
        <v>922</v>
      </c>
      <c r="G19" s="40">
        <f t="shared" si="1"/>
        <v>922.25</v>
      </c>
      <c r="H19" s="32"/>
      <c r="I19" s="45">
        <v>1000</v>
      </c>
    </row>
    <row r="20" spans="1:9" x14ac:dyDescent="0.25">
      <c r="A20" s="29">
        <v>46</v>
      </c>
      <c r="B20" s="30" t="s">
        <v>80</v>
      </c>
      <c r="C20" s="24" t="s">
        <v>67</v>
      </c>
      <c r="D20" s="33">
        <v>27250</v>
      </c>
      <c r="E20" s="38">
        <f t="shared" si="0"/>
        <v>1117.25</v>
      </c>
      <c r="F20" s="39">
        <v>875</v>
      </c>
      <c r="G20" s="40">
        <f t="shared" si="1"/>
        <v>844.75</v>
      </c>
      <c r="H20" s="32"/>
      <c r="I20" s="45">
        <v>1600</v>
      </c>
    </row>
    <row r="21" spans="1:9" x14ac:dyDescent="0.25">
      <c r="A21" s="29">
        <v>54</v>
      </c>
      <c r="B21" s="30" t="s">
        <v>84</v>
      </c>
      <c r="C21" s="24" t="s">
        <v>67</v>
      </c>
      <c r="D21" s="33">
        <v>26000</v>
      </c>
      <c r="E21" s="38">
        <f t="shared" si="0"/>
        <v>1066</v>
      </c>
      <c r="F21" s="39">
        <v>875</v>
      </c>
      <c r="G21" s="40">
        <f t="shared" si="1"/>
        <v>806</v>
      </c>
      <c r="H21" s="32"/>
      <c r="I21" s="45">
        <v>750</v>
      </c>
    </row>
    <row r="22" spans="1:9" x14ac:dyDescent="0.25">
      <c r="A22" s="29">
        <v>22</v>
      </c>
      <c r="B22" s="30" t="s">
        <v>89</v>
      </c>
      <c r="C22" s="24" t="s">
        <v>67</v>
      </c>
      <c r="D22" s="33">
        <v>23975</v>
      </c>
      <c r="E22" s="38">
        <f t="shared" si="0"/>
        <v>982.97500000000002</v>
      </c>
      <c r="F22" s="39">
        <v>875</v>
      </c>
      <c r="G22" s="40">
        <f t="shared" si="1"/>
        <v>743.22500000000002</v>
      </c>
      <c r="H22" s="32"/>
      <c r="I22" s="45">
        <v>1000</v>
      </c>
    </row>
    <row r="23" spans="1:9" x14ac:dyDescent="0.25">
      <c r="A23" s="29">
        <v>49</v>
      </c>
      <c r="B23" s="30" t="s">
        <v>12</v>
      </c>
      <c r="C23" s="24" t="s">
        <v>67</v>
      </c>
      <c r="D23" s="33">
        <v>27750</v>
      </c>
      <c r="E23" s="38">
        <f t="shared" si="0"/>
        <v>1137.75</v>
      </c>
      <c r="F23" s="39">
        <v>875</v>
      </c>
      <c r="G23" s="40">
        <f t="shared" si="1"/>
        <v>860.25</v>
      </c>
      <c r="H23" s="32"/>
      <c r="I23" s="45">
        <v>800</v>
      </c>
    </row>
    <row r="24" spans="1:9" x14ac:dyDescent="0.25">
      <c r="A24" s="29">
        <v>25</v>
      </c>
      <c r="B24" s="30" t="s">
        <v>95</v>
      </c>
      <c r="C24" s="24" t="s">
        <v>67</v>
      </c>
      <c r="D24" s="33">
        <v>24500</v>
      </c>
      <c r="E24" s="38">
        <f t="shared" si="0"/>
        <v>1004.5</v>
      </c>
      <c r="F24" s="39">
        <v>875</v>
      </c>
      <c r="G24" s="40">
        <f t="shared" si="1"/>
        <v>759.5</v>
      </c>
      <c r="H24" s="32"/>
      <c r="I24" s="45">
        <v>2000</v>
      </c>
    </row>
    <row r="25" spans="1:9" ht="15.75" thickBot="1" x14ac:dyDescent="0.3">
      <c r="A25" s="29">
        <v>64</v>
      </c>
      <c r="B25" s="30" t="s">
        <v>97</v>
      </c>
      <c r="C25" s="29" t="s">
        <v>67</v>
      </c>
      <c r="D25" s="33">
        <v>31200</v>
      </c>
      <c r="E25" s="38">
        <f t="shared" si="0"/>
        <v>1279.2</v>
      </c>
      <c r="F25" s="39">
        <v>967</v>
      </c>
      <c r="G25" s="40">
        <f t="shared" si="1"/>
        <v>967.2</v>
      </c>
      <c r="H25" s="32"/>
      <c r="I25" s="45">
        <v>500</v>
      </c>
    </row>
    <row r="26" spans="1:9" ht="15.75" thickBot="1" x14ac:dyDescent="0.3">
      <c r="A26" s="15"/>
      <c r="C26" s="27"/>
      <c r="D26" s="8" t="s">
        <v>109</v>
      </c>
      <c r="E26" s="41">
        <f>SUM(E14:E25)</f>
        <v>13301.425000000001</v>
      </c>
      <c r="F26" s="42">
        <f>SUM(F14:F25)</f>
        <v>10717</v>
      </c>
      <c r="G26" s="43">
        <f>SUM(G14:G25)</f>
        <v>10057.175000000001</v>
      </c>
      <c r="H26" s="34"/>
      <c r="I26" s="46">
        <f>SUM(I14:I25)</f>
        <v>13300</v>
      </c>
    </row>
    <row r="27" spans="1:9" x14ac:dyDescent="0.25">
      <c r="A27" s="15"/>
      <c r="C27" s="27"/>
      <c r="D27" s="27"/>
      <c r="E27" s="48"/>
      <c r="F27" s="48"/>
      <c r="G27" s="48"/>
      <c r="H27" s="52"/>
      <c r="I27" s="52"/>
    </row>
    <row r="28" spans="1:9" x14ac:dyDescent="0.25">
      <c r="A28" s="15"/>
      <c r="C28" s="21" t="s">
        <v>21</v>
      </c>
      <c r="D28" s="21" t="s">
        <v>61</v>
      </c>
      <c r="E28" s="21" t="s">
        <v>62</v>
      </c>
      <c r="F28" s="21" t="s">
        <v>77</v>
      </c>
      <c r="G28" s="14"/>
      <c r="H28" s="14"/>
    </row>
    <row r="29" spans="1:9" x14ac:dyDescent="0.25">
      <c r="A29" s="15"/>
      <c r="B29" s="1" t="s">
        <v>99</v>
      </c>
      <c r="C29" s="20">
        <v>30750</v>
      </c>
      <c r="D29" s="20">
        <v>675</v>
      </c>
      <c r="E29" s="20">
        <v>850</v>
      </c>
      <c r="F29" s="26">
        <v>1</v>
      </c>
      <c r="G29" s="14"/>
      <c r="H29" s="14"/>
    </row>
    <row r="30" spans="1:9" x14ac:dyDescent="0.25">
      <c r="B30" t="s">
        <v>68</v>
      </c>
      <c r="G30" s="14"/>
      <c r="H30" s="14"/>
    </row>
    <row r="31" spans="1:9" x14ac:dyDescent="0.25">
      <c r="B31" t="s">
        <v>69</v>
      </c>
      <c r="G31" s="14"/>
      <c r="H31" s="14"/>
    </row>
    <row r="32" spans="1:9" ht="7.5" customHeight="1" x14ac:dyDescent="0.25">
      <c r="G32" s="14"/>
      <c r="H32" s="14"/>
    </row>
    <row r="33" spans="2:6" x14ac:dyDescent="0.25">
      <c r="B33" s="1" t="s">
        <v>100</v>
      </c>
      <c r="C33" s="22">
        <v>24250</v>
      </c>
      <c r="D33" s="22">
        <v>750</v>
      </c>
      <c r="E33" s="22">
        <v>0</v>
      </c>
      <c r="F33" s="26">
        <v>0.75</v>
      </c>
    </row>
    <row r="34" spans="2:6" x14ac:dyDescent="0.25">
      <c r="B34" t="s">
        <v>70</v>
      </c>
    </row>
    <row r="35" spans="2:6" x14ac:dyDescent="0.25">
      <c r="B35" t="s">
        <v>88</v>
      </c>
    </row>
    <row r="36" spans="2:6" ht="7.5" customHeight="1" x14ac:dyDescent="0.25"/>
    <row r="37" spans="2:6" x14ac:dyDescent="0.25">
      <c r="B37" s="1" t="s">
        <v>64</v>
      </c>
      <c r="C37" s="22">
        <v>24600</v>
      </c>
      <c r="D37" s="22">
        <v>500</v>
      </c>
      <c r="E37" s="22">
        <v>400</v>
      </c>
      <c r="F37" s="26">
        <v>0.75</v>
      </c>
    </row>
    <row r="38" spans="2:6" x14ac:dyDescent="0.25">
      <c r="B38" t="s">
        <v>71</v>
      </c>
    </row>
    <row r="39" spans="2:6" x14ac:dyDescent="0.25">
      <c r="B39" t="s">
        <v>72</v>
      </c>
    </row>
    <row r="40" spans="2:6" ht="7.5" customHeight="1" x14ac:dyDescent="0.25"/>
    <row r="41" spans="2:6" x14ac:dyDescent="0.25">
      <c r="B41" s="1" t="s">
        <v>66</v>
      </c>
      <c r="C41" s="20">
        <v>27500</v>
      </c>
      <c r="D41" s="20">
        <v>500</v>
      </c>
      <c r="E41" s="20">
        <v>750</v>
      </c>
      <c r="F41" s="26">
        <v>1</v>
      </c>
    </row>
    <row r="42" spans="2:6" x14ac:dyDescent="0.25">
      <c r="B42" t="s">
        <v>104</v>
      </c>
    </row>
    <row r="43" spans="2:6" x14ac:dyDescent="0.25">
      <c r="B43" t="s">
        <v>105</v>
      </c>
    </row>
    <row r="44" spans="2:6" ht="7.5" customHeight="1" x14ac:dyDescent="0.25"/>
    <row r="45" spans="2:6" x14ac:dyDescent="0.25">
      <c r="B45" s="1" t="s">
        <v>110</v>
      </c>
      <c r="C45" s="22">
        <v>26900</v>
      </c>
      <c r="D45" s="22">
        <v>600</v>
      </c>
      <c r="E45" s="22">
        <v>800</v>
      </c>
      <c r="F45" s="26">
        <v>0.85</v>
      </c>
    </row>
    <row r="46" spans="2:6" x14ac:dyDescent="0.25">
      <c r="B46" t="s">
        <v>73</v>
      </c>
      <c r="C46" s="23"/>
      <c r="D46" s="23"/>
      <c r="E46" s="23"/>
    </row>
    <row r="47" spans="2:6" x14ac:dyDescent="0.25">
      <c r="B47" t="s">
        <v>74</v>
      </c>
    </row>
    <row r="48" spans="2:6" ht="7.5" customHeight="1" x14ac:dyDescent="0.25"/>
    <row r="49" spans="2:6" x14ac:dyDescent="0.25">
      <c r="B49" s="1" t="s">
        <v>75</v>
      </c>
      <c r="C49" s="22">
        <v>29750</v>
      </c>
      <c r="D49" s="22">
        <v>650</v>
      </c>
      <c r="E49" s="22">
        <v>800</v>
      </c>
      <c r="F49" s="26">
        <v>1</v>
      </c>
    </row>
    <row r="50" spans="2:6" x14ac:dyDescent="0.25">
      <c r="B50" t="s">
        <v>76</v>
      </c>
    </row>
    <row r="51" spans="2:6" x14ac:dyDescent="0.25">
      <c r="B51" t="s">
        <v>78</v>
      </c>
    </row>
    <row r="52" spans="2:6" ht="7.5" customHeight="1" x14ac:dyDescent="0.25"/>
    <row r="53" spans="2:6" x14ac:dyDescent="0.25">
      <c r="B53" s="1" t="s">
        <v>81</v>
      </c>
      <c r="C53" s="22">
        <v>27250</v>
      </c>
      <c r="D53" s="22">
        <v>725</v>
      </c>
      <c r="E53" s="22">
        <v>900</v>
      </c>
      <c r="F53" s="26">
        <v>0.85</v>
      </c>
    </row>
    <row r="54" spans="2:6" x14ac:dyDescent="0.25">
      <c r="B54" t="s">
        <v>82</v>
      </c>
    </row>
    <row r="55" spans="2:6" x14ac:dyDescent="0.25">
      <c r="B55" t="s">
        <v>83</v>
      </c>
    </row>
    <row r="56" spans="2:6" ht="7.5" customHeight="1" x14ac:dyDescent="0.25"/>
    <row r="57" spans="2:6" x14ac:dyDescent="0.25">
      <c r="B57" s="1" t="s">
        <v>87</v>
      </c>
      <c r="C57" s="22">
        <v>26000</v>
      </c>
      <c r="D57" s="22">
        <v>450</v>
      </c>
      <c r="E57" s="22">
        <v>550</v>
      </c>
      <c r="F57" s="26">
        <v>0.8</v>
      </c>
    </row>
    <row r="58" spans="2:6" x14ac:dyDescent="0.25">
      <c r="B58" t="s">
        <v>85</v>
      </c>
    </row>
    <row r="59" spans="2:6" x14ac:dyDescent="0.25">
      <c r="B59" t="s">
        <v>86</v>
      </c>
    </row>
    <row r="60" spans="2:6" ht="7.5" customHeight="1" x14ac:dyDescent="0.25"/>
    <row r="61" spans="2:6" x14ac:dyDescent="0.25">
      <c r="B61" s="1" t="s">
        <v>90</v>
      </c>
      <c r="C61" s="22">
        <v>23975</v>
      </c>
      <c r="D61" s="22">
        <v>0</v>
      </c>
      <c r="E61" s="22">
        <v>0</v>
      </c>
      <c r="F61" s="26">
        <v>0.75</v>
      </c>
    </row>
    <row r="62" spans="2:6" x14ac:dyDescent="0.25">
      <c r="B62" t="s">
        <v>91</v>
      </c>
    </row>
    <row r="63" spans="2:6" x14ac:dyDescent="0.25">
      <c r="B63" t="s">
        <v>92</v>
      </c>
    </row>
    <row r="64" spans="2:6" ht="7.5" customHeight="1" x14ac:dyDescent="0.25"/>
    <row r="65" spans="2:6" x14ac:dyDescent="0.25">
      <c r="B65" s="1" t="s">
        <v>93</v>
      </c>
      <c r="C65" s="22">
        <v>27750</v>
      </c>
      <c r="D65" s="22">
        <v>700</v>
      </c>
      <c r="E65" s="22">
        <v>850</v>
      </c>
      <c r="F65" s="26">
        <v>1</v>
      </c>
    </row>
    <row r="66" spans="2:6" x14ac:dyDescent="0.25">
      <c r="B66" t="s">
        <v>94</v>
      </c>
    </row>
    <row r="67" spans="2:6" x14ac:dyDescent="0.25">
      <c r="B67" t="s">
        <v>106</v>
      </c>
    </row>
    <row r="68" spans="2:6" ht="7.5" customHeight="1" x14ac:dyDescent="0.25"/>
    <row r="69" spans="2:6" x14ac:dyDescent="0.25">
      <c r="B69" s="1" t="s">
        <v>96</v>
      </c>
      <c r="C69" s="22">
        <v>24500</v>
      </c>
      <c r="D69" s="22">
        <v>1000</v>
      </c>
      <c r="E69" s="22">
        <v>0</v>
      </c>
      <c r="F69" s="26">
        <v>0.85</v>
      </c>
    </row>
    <row r="70" spans="2:6" x14ac:dyDescent="0.25">
      <c r="B70" t="s">
        <v>102</v>
      </c>
    </row>
    <row r="71" spans="2:6" x14ac:dyDescent="0.25">
      <c r="B71" t="s">
        <v>107</v>
      </c>
    </row>
    <row r="72" spans="2:6" ht="7.5" customHeight="1" x14ac:dyDescent="0.25"/>
    <row r="73" spans="2:6" x14ac:dyDescent="0.25">
      <c r="B73" s="1" t="s">
        <v>98</v>
      </c>
      <c r="C73" s="22">
        <v>31200</v>
      </c>
      <c r="D73" s="22">
        <v>400</v>
      </c>
      <c r="E73" s="22">
        <v>500</v>
      </c>
      <c r="F73" s="25">
        <v>1</v>
      </c>
    </row>
    <row r="74" spans="2:6" x14ac:dyDescent="0.25">
      <c r="B74" t="s">
        <v>103</v>
      </c>
    </row>
    <row r="75" spans="2:6" x14ac:dyDescent="0.25">
      <c r="B75" t="s">
        <v>108</v>
      </c>
    </row>
  </sheetData>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AB97-C114-4EDB-A165-DC63AD1B3C8C}">
  <dimension ref="A2:I30"/>
  <sheetViews>
    <sheetView zoomScale="120" zoomScaleNormal="120" workbookViewId="0">
      <selection activeCell="G29" sqref="G29"/>
    </sheetView>
  </sheetViews>
  <sheetFormatPr defaultRowHeight="15" x14ac:dyDescent="0.25"/>
  <cols>
    <col min="1" max="1" width="6.28515625" customWidth="1"/>
    <col min="2" max="2" width="19.5703125" customWidth="1"/>
    <col min="3" max="3" width="14.7109375" customWidth="1"/>
    <col min="4" max="4" width="9.140625" customWidth="1"/>
    <col min="5" max="5" width="16.42578125" customWidth="1"/>
    <col min="6" max="6" width="16.28515625" customWidth="1"/>
    <col min="7" max="7" width="12.5703125" customWidth="1"/>
    <col min="8" max="8" width="81.140625" customWidth="1"/>
    <col min="9" max="9" width="31.7109375" customWidth="1"/>
  </cols>
  <sheetData>
    <row r="2" spans="1:9" x14ac:dyDescent="0.25">
      <c r="A2" s="1" t="s">
        <v>17</v>
      </c>
    </row>
    <row r="3" spans="1:9" x14ac:dyDescent="0.25">
      <c r="A3" t="s">
        <v>41</v>
      </c>
    </row>
    <row r="4" spans="1:9" x14ac:dyDescent="0.25">
      <c r="A4" t="s">
        <v>42</v>
      </c>
    </row>
    <row r="5" spans="1:9" x14ac:dyDescent="0.25">
      <c r="A5" t="s">
        <v>43</v>
      </c>
    </row>
    <row r="6" spans="1:9" x14ac:dyDescent="0.25">
      <c r="A6" t="s">
        <v>39</v>
      </c>
    </row>
    <row r="7" spans="1:9" ht="15.75" thickBot="1" x14ac:dyDescent="0.3"/>
    <row r="8" spans="1:9" ht="15.75" thickBot="1" x14ac:dyDescent="0.3">
      <c r="A8" s="2" t="s">
        <v>18</v>
      </c>
      <c r="B8" s="3" t="s">
        <v>19</v>
      </c>
      <c r="C8" s="3" t="s">
        <v>20</v>
      </c>
      <c r="D8" s="3" t="s">
        <v>21</v>
      </c>
      <c r="E8" s="3" t="s">
        <v>40</v>
      </c>
      <c r="F8" s="3" t="s">
        <v>38</v>
      </c>
      <c r="G8" s="3" t="s">
        <v>22</v>
      </c>
      <c r="H8" s="13" t="s">
        <v>23</v>
      </c>
      <c r="I8" s="16"/>
    </row>
    <row r="9" spans="1:9" x14ac:dyDescent="0.25">
      <c r="A9" s="11">
        <v>61</v>
      </c>
      <c r="B9" s="4" t="s">
        <v>0</v>
      </c>
      <c r="C9" s="4" t="s">
        <v>24</v>
      </c>
      <c r="D9" s="4">
        <v>29000</v>
      </c>
      <c r="E9" s="9">
        <f>D9*0.03</f>
        <v>870</v>
      </c>
      <c r="F9" s="9">
        <f>IF((D9)&gt;27500,0.03*(D9),825)</f>
        <v>870</v>
      </c>
      <c r="G9" s="5">
        <v>500</v>
      </c>
      <c r="H9" s="4" t="s">
        <v>1</v>
      </c>
      <c r="I9" s="17" t="s">
        <v>26</v>
      </c>
    </row>
    <row r="10" spans="1:9" x14ac:dyDescent="0.25">
      <c r="A10" s="12">
        <v>20</v>
      </c>
      <c r="B10" s="6" t="s">
        <v>2</v>
      </c>
      <c r="C10" s="6" t="s">
        <v>24</v>
      </c>
      <c r="D10" s="6">
        <v>23975</v>
      </c>
      <c r="E10" s="9">
        <f t="shared" ref="E10:E20" si="0">D10*0.03</f>
        <v>719.25</v>
      </c>
      <c r="F10" s="9">
        <f t="shared" ref="F10:F20" si="1">IF((D10)&gt;27500,0.03*(D10),825)</f>
        <v>825</v>
      </c>
      <c r="G10" s="7">
        <v>1600</v>
      </c>
      <c r="H10" s="6" t="s">
        <v>47</v>
      </c>
      <c r="I10" s="18" t="s">
        <v>27</v>
      </c>
    </row>
    <row r="11" spans="1:9" x14ac:dyDescent="0.25">
      <c r="A11" s="12">
        <v>31</v>
      </c>
      <c r="B11" s="6" t="s">
        <v>3</v>
      </c>
      <c r="C11" s="6" t="s">
        <v>24</v>
      </c>
      <c r="D11" s="6">
        <v>24600</v>
      </c>
      <c r="E11" s="9">
        <f t="shared" si="0"/>
        <v>738</v>
      </c>
      <c r="F11" s="9">
        <f t="shared" si="1"/>
        <v>825</v>
      </c>
      <c r="G11" s="7">
        <v>400</v>
      </c>
      <c r="H11" s="6" t="s">
        <v>44</v>
      </c>
      <c r="I11" s="18" t="s">
        <v>49</v>
      </c>
    </row>
    <row r="12" spans="1:9" x14ac:dyDescent="0.25">
      <c r="A12" s="12">
        <v>58</v>
      </c>
      <c r="B12" s="6" t="s">
        <v>4</v>
      </c>
      <c r="C12" s="6" t="s">
        <v>24</v>
      </c>
      <c r="D12" s="6">
        <v>26000</v>
      </c>
      <c r="E12" s="9">
        <f t="shared" si="0"/>
        <v>780</v>
      </c>
      <c r="F12" s="9">
        <f t="shared" si="1"/>
        <v>825</v>
      </c>
      <c r="G12" s="7">
        <v>500</v>
      </c>
      <c r="H12" s="6" t="s">
        <v>45</v>
      </c>
      <c r="I12" s="18" t="s">
        <v>28</v>
      </c>
    </row>
    <row r="13" spans="1:9" x14ac:dyDescent="0.25">
      <c r="A13" s="12">
        <v>48</v>
      </c>
      <c r="B13" s="6" t="s">
        <v>5</v>
      </c>
      <c r="C13" s="6" t="s">
        <v>24</v>
      </c>
      <c r="D13" s="6">
        <v>28600</v>
      </c>
      <c r="E13" s="9">
        <f t="shared" si="0"/>
        <v>858</v>
      </c>
      <c r="F13" s="9">
        <f t="shared" si="1"/>
        <v>858</v>
      </c>
      <c r="G13" s="7">
        <v>100</v>
      </c>
      <c r="H13" s="6" t="s">
        <v>46</v>
      </c>
      <c r="I13" s="18" t="s">
        <v>50</v>
      </c>
    </row>
    <row r="14" spans="1:9" x14ac:dyDescent="0.25">
      <c r="A14" s="12">
        <v>51</v>
      </c>
      <c r="B14" s="6" t="s">
        <v>6</v>
      </c>
      <c r="C14" s="6" t="s">
        <v>24</v>
      </c>
      <c r="D14" s="6">
        <v>29650</v>
      </c>
      <c r="E14" s="9">
        <f t="shared" si="0"/>
        <v>889.5</v>
      </c>
      <c r="F14" s="9">
        <f t="shared" si="1"/>
        <v>889.5</v>
      </c>
      <c r="G14" s="7">
        <v>600</v>
      </c>
      <c r="H14" s="6" t="s">
        <v>9</v>
      </c>
      <c r="I14" s="18" t="s">
        <v>29</v>
      </c>
    </row>
    <row r="15" spans="1:9" x14ac:dyDescent="0.25">
      <c r="A15" s="12">
        <v>36</v>
      </c>
      <c r="B15" s="6" t="s">
        <v>7</v>
      </c>
      <c r="C15" s="6" t="s">
        <v>24</v>
      </c>
      <c r="D15" s="6">
        <v>27400</v>
      </c>
      <c r="E15" s="9">
        <f t="shared" si="0"/>
        <v>822</v>
      </c>
      <c r="F15" s="9">
        <f t="shared" si="1"/>
        <v>825</v>
      </c>
      <c r="G15" s="7">
        <v>1600</v>
      </c>
      <c r="H15" s="6" t="s">
        <v>48</v>
      </c>
      <c r="I15" s="18" t="s">
        <v>30</v>
      </c>
    </row>
    <row r="16" spans="1:9" x14ac:dyDescent="0.25">
      <c r="A16" s="12">
        <v>41</v>
      </c>
      <c r="B16" s="6" t="s">
        <v>8</v>
      </c>
      <c r="C16" s="6" t="s">
        <v>24</v>
      </c>
      <c r="D16" s="6">
        <v>26000</v>
      </c>
      <c r="E16" s="9">
        <f t="shared" si="0"/>
        <v>780</v>
      </c>
      <c r="F16" s="9">
        <f t="shared" si="1"/>
        <v>825</v>
      </c>
      <c r="G16" s="7">
        <v>800</v>
      </c>
      <c r="H16" s="6" t="s">
        <v>10</v>
      </c>
      <c r="I16" s="18" t="s">
        <v>31</v>
      </c>
    </row>
    <row r="17" spans="1:9" x14ac:dyDescent="0.25">
      <c r="A17" s="12">
        <v>29</v>
      </c>
      <c r="B17" s="6" t="s">
        <v>11</v>
      </c>
      <c r="C17" s="6" t="s">
        <v>24</v>
      </c>
      <c r="D17" s="6">
        <v>23975</v>
      </c>
      <c r="E17" s="9">
        <f t="shared" si="0"/>
        <v>719.25</v>
      </c>
      <c r="F17" s="9">
        <f t="shared" si="1"/>
        <v>825</v>
      </c>
      <c r="G17" s="7">
        <v>800</v>
      </c>
      <c r="H17" s="6" t="s">
        <v>34</v>
      </c>
      <c r="I17" s="18" t="s">
        <v>32</v>
      </c>
    </row>
    <row r="18" spans="1:9" x14ac:dyDescent="0.25">
      <c r="A18" s="12">
        <v>60</v>
      </c>
      <c r="B18" s="6" t="s">
        <v>12</v>
      </c>
      <c r="C18" s="6" t="s">
        <v>24</v>
      </c>
      <c r="D18" s="6">
        <v>26500</v>
      </c>
      <c r="E18" s="9">
        <f t="shared" si="0"/>
        <v>795</v>
      </c>
      <c r="F18" s="9">
        <f t="shared" si="1"/>
        <v>825</v>
      </c>
      <c r="G18" s="7">
        <v>800</v>
      </c>
      <c r="H18" s="6" t="s">
        <v>33</v>
      </c>
      <c r="I18" s="18" t="s">
        <v>35</v>
      </c>
    </row>
    <row r="19" spans="1:9" x14ac:dyDescent="0.25">
      <c r="A19" s="12">
        <v>44</v>
      </c>
      <c r="B19" s="6" t="s">
        <v>13</v>
      </c>
      <c r="C19" s="6" t="s">
        <v>24</v>
      </c>
      <c r="D19" s="6">
        <v>28000</v>
      </c>
      <c r="E19" s="9">
        <f t="shared" si="0"/>
        <v>840</v>
      </c>
      <c r="F19" s="9">
        <f t="shared" si="1"/>
        <v>840</v>
      </c>
      <c r="G19" s="7">
        <v>1500</v>
      </c>
      <c r="H19" s="6" t="s">
        <v>15</v>
      </c>
      <c r="I19" s="18" t="s">
        <v>36</v>
      </c>
    </row>
    <row r="20" spans="1:9" x14ac:dyDescent="0.25">
      <c r="A20" s="12">
        <v>19</v>
      </c>
      <c r="B20" s="6" t="s">
        <v>14</v>
      </c>
      <c r="C20" s="6" t="s">
        <v>24</v>
      </c>
      <c r="D20" s="6">
        <v>23975</v>
      </c>
      <c r="E20" s="9">
        <f t="shared" si="0"/>
        <v>719.25</v>
      </c>
      <c r="F20" s="9">
        <f t="shared" si="1"/>
        <v>825</v>
      </c>
      <c r="G20" s="7">
        <v>858</v>
      </c>
      <c r="H20" s="6" t="s">
        <v>16</v>
      </c>
      <c r="I20" s="18" t="s">
        <v>37</v>
      </c>
    </row>
    <row r="21" spans="1:9" ht="15.75" thickBot="1" x14ac:dyDescent="0.3">
      <c r="A21" s="15"/>
      <c r="F21" s="14"/>
    </row>
    <row r="22" spans="1:9" ht="15.75" thickBot="1" x14ac:dyDescent="0.3">
      <c r="A22" s="15"/>
      <c r="D22" s="8" t="s">
        <v>25</v>
      </c>
      <c r="E22" s="10">
        <f>SUM(E9:E21)</f>
        <v>9530.25</v>
      </c>
      <c r="F22" s="10">
        <f t="shared" ref="F22" si="2">SUM(F1:F20)</f>
        <v>10057.5</v>
      </c>
      <c r="G22" s="8">
        <f>SUM(G9:G21)</f>
        <v>10058</v>
      </c>
    </row>
    <row r="23" spans="1:9" x14ac:dyDescent="0.25">
      <c r="A23" s="15"/>
      <c r="F23" s="14"/>
    </row>
    <row r="24" spans="1:9" x14ac:dyDescent="0.25">
      <c r="A24" s="15"/>
      <c r="F24" s="14"/>
    </row>
    <row r="25" spans="1:9" x14ac:dyDescent="0.25">
      <c r="A25" s="15"/>
      <c r="F25" s="14"/>
    </row>
    <row r="26" spans="1:9" x14ac:dyDescent="0.25">
      <c r="A26" s="15"/>
      <c r="F26" s="14"/>
    </row>
    <row r="27" spans="1:9" x14ac:dyDescent="0.25">
      <c r="A27" s="15"/>
      <c r="F27" s="14"/>
    </row>
    <row r="28" spans="1:9" x14ac:dyDescent="0.25">
      <c r="A28" s="15"/>
      <c r="F28" s="14"/>
    </row>
    <row r="29" spans="1:9" x14ac:dyDescent="0.25">
      <c r="F29" s="14"/>
    </row>
    <row r="30" spans="1:9" x14ac:dyDescent="0.25">
      <c r="F30" s="14"/>
    </row>
  </sheetData>
  <pageMargins left="0.70866141732283472" right="0.70866141732283472" top="0.74803149606299213" bottom="0.74803149606299213" header="0.31496062992125984" footer="0.31496062992125984"/>
  <pageSetup paperSize="9" scale="60" orientation="landscape" r:id="rId1"/>
  <ignoredErrors>
    <ignoredError sqref="F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Löneförhandling</vt:lpstr>
      <vt:lpstr>Löneförhandling facit</vt:lpstr>
      <vt:lpstr>Gammal</vt:lpstr>
      <vt:lpstr>Löneförhandling!Utskriftsområde</vt:lpstr>
      <vt:lpstr>'Löneförhandling facit'!Utskriftsområde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Christian Linde, PostNord</dc:creator>
  <cp:lastModifiedBy>Daniel Malmgren, PostNord</cp:lastModifiedBy>
  <cp:lastPrinted>2023-10-09T11:03:24Z</cp:lastPrinted>
  <dcterms:created xsi:type="dcterms:W3CDTF">2022-06-13T12:56:35Z</dcterms:created>
  <dcterms:modified xsi:type="dcterms:W3CDTF">2023-10-09T11:10:32Z</dcterms:modified>
</cp:coreProperties>
</file>